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abri\Dropbox\FlexUp\Shared\Case Studies\Simple Example\"/>
    </mc:Choice>
  </mc:AlternateContent>
  <xr:revisionPtr revIDLastSave="0" documentId="13_ncr:1_{80910674-D95C-4BD9-8BC5-74A6216AC423}" xr6:coauthVersionLast="47" xr6:coauthVersionMax="47" xr10:uidLastSave="{00000000-0000-0000-0000-000000000000}"/>
  <bookViews>
    <workbookView xWindow="-120" yWindow="-120" windowWidth="29040" windowHeight="15720" xr2:uid="{9FDFF472-111C-4742-B293-575DF4028B71}"/>
  </bookViews>
  <sheets>
    <sheet name="FlexUp - Simple Examp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N12" i="1" s="1"/>
  <c r="G11" i="1"/>
  <c r="G10" i="1"/>
  <c r="N10" i="1" s="1"/>
  <c r="G9" i="1"/>
  <c r="M9" i="1" s="1"/>
  <c r="P10" i="1"/>
  <c r="P11" i="1"/>
  <c r="P12" i="1"/>
  <c r="P9" i="1"/>
  <c r="K10" i="1"/>
  <c r="K11" i="1"/>
  <c r="K12" i="1"/>
  <c r="K9" i="1"/>
  <c r="O10" i="1" l="1"/>
  <c r="M12" i="1"/>
  <c r="T12" i="1" s="1"/>
  <c r="L12" i="1"/>
  <c r="O12" i="1"/>
  <c r="N9" i="1"/>
  <c r="T9" i="1" s="1"/>
  <c r="Q9" i="1"/>
  <c r="G13" i="1"/>
  <c r="O9" i="1"/>
  <c r="L9" i="1"/>
  <c r="Q11" i="1"/>
  <c r="R11" i="1" s="1"/>
  <c r="O11" i="1"/>
  <c r="Q10" i="1"/>
  <c r="R10" i="1" s="1"/>
  <c r="M11" i="1"/>
  <c r="L10" i="1"/>
  <c r="N11" i="1"/>
  <c r="M10" i="1"/>
  <c r="T10" i="1" s="1"/>
  <c r="L11" i="1"/>
  <c r="Q12" i="1"/>
  <c r="R12" i="1" s="1"/>
  <c r="V10" i="1" l="1"/>
  <c r="T11" i="1"/>
  <c r="V11" i="1" s="1"/>
  <c r="V9" i="1"/>
  <c r="V12" i="1"/>
  <c r="R9" i="1"/>
  <c r="Q13" i="1"/>
  <c r="R13" i="1" s="1"/>
  <c r="S13" i="1" s="1"/>
  <c r="L13" i="1"/>
  <c r="O13" i="1"/>
  <c r="M13" i="1"/>
  <c r="N13" i="1"/>
  <c r="T13" i="1" l="1"/>
  <c r="U10" i="1" s="1"/>
  <c r="S9" i="1"/>
  <c r="S11" i="1"/>
  <c r="S10" i="1"/>
  <c r="S12" i="1"/>
  <c r="U11" i="1" l="1"/>
  <c r="V13" i="1"/>
  <c r="W11" i="1" s="1"/>
  <c r="U13" i="1"/>
  <c r="U9" i="1"/>
  <c r="U12" i="1"/>
  <c r="W13" i="1" l="1"/>
  <c r="W9" i="1"/>
  <c r="W10" i="1"/>
  <c r="W12" i="1"/>
</calcChain>
</file>

<file path=xl/sharedStrings.xml><?xml version="1.0" encoding="utf-8"?>
<sst xmlns="http://schemas.openxmlformats.org/spreadsheetml/2006/main" count="63" uniqueCount="41">
  <si>
    <t>Participant</t>
  </si>
  <si>
    <t>Founder</t>
  </si>
  <si>
    <t>Investor</t>
  </si>
  <si>
    <t>Client</t>
  </si>
  <si>
    <t>Team member</t>
  </si>
  <si>
    <t>Quantity</t>
  </si>
  <si>
    <t>Order amount</t>
  </si>
  <si>
    <t>Flex %</t>
  </si>
  <si>
    <t>Credit %</t>
  </si>
  <si>
    <t>Amount, $</t>
  </si>
  <si>
    <t>Firm %</t>
  </si>
  <si>
    <t>Supplier</t>
  </si>
  <si>
    <t>Contrat type</t>
  </si>
  <si>
    <t>Commercial</t>
  </si>
  <si>
    <t>Funding</t>
  </si>
  <si>
    <t>Total %</t>
  </si>
  <si>
    <t>Total, $</t>
  </si>
  <si>
    <t>Payment structure</t>
  </si>
  <si>
    <t>Risk</t>
  </si>
  <si>
    <t>%</t>
  </si>
  <si>
    <t>€</t>
  </si>
  <si>
    <t>Firm , $</t>
  </si>
  <si>
    <t>Flex , $</t>
  </si>
  <si>
    <t>Credit , $</t>
  </si>
  <si>
    <t>Total , $</t>
  </si>
  <si>
    <t>Role</t>
  </si>
  <si>
    <t>Total</t>
  </si>
  <si>
    <t>Equity</t>
  </si>
  <si>
    <t>Tokens</t>
  </si>
  <si>
    <t>Credits</t>
  </si>
  <si>
    <t>$</t>
  </si>
  <si>
    <t>#</t>
  </si>
  <si>
    <t>Risk factors</t>
  </si>
  <si>
    <t>Token index, $/token</t>
  </si>
  <si>
    <t>Founder (12 months)</t>
  </si>
  <si>
    <t>Team (6 months)</t>
  </si>
  <si>
    <t>Client (20 units)</t>
  </si>
  <si>
    <r>
      <t>Equity</t>
    </r>
    <r>
      <rPr>
        <sz val="10"/>
        <color rgb="FF1F3F5F"/>
        <rFont val="Inter"/>
        <family val="3"/>
      </rPr>
      <t xml:space="preserve"> (token + credits)</t>
    </r>
  </si>
  <si>
    <t>Sign*</t>
  </si>
  <si>
    <t>* Signs: -1 cash out, +1 cash in.</t>
  </si>
  <si>
    <t>FlexUp Economic Model - Simple 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</si>
</sst>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&quot; &quot;;\-#,##0&quot; &quot;;&quot; - &quot;;@"/>
    <numFmt numFmtId="165" formatCode="0&quot; months&quot;"/>
    <numFmt numFmtId="166" formatCode="0&quot; units&quot;"/>
    <numFmt numFmtId="167" formatCode="&quot;&quot;0%&quot; &quot;;&quot;&quot;\ \-0%&quot; &quot;;&quot; - &quot;;@"/>
    <numFmt numFmtId="168" formatCode="\+#,##0&quot; &quot;;\-#,##0&quot; &quot;;&quot; - &quot;;@"/>
  </numFmts>
  <fonts count="7" x14ac:knownFonts="1">
    <font>
      <sz val="10"/>
      <color theme="1"/>
      <name val="Open Sans"/>
      <family val="2"/>
    </font>
    <font>
      <b/>
      <sz val="10"/>
      <color theme="1"/>
      <name val="Open Sans"/>
      <family val="2"/>
    </font>
    <font>
      <sz val="10"/>
      <name val="Open Sans"/>
      <family val="2"/>
    </font>
    <font>
      <b/>
      <u/>
      <sz val="14"/>
      <color theme="1"/>
      <name val="Open Sans"/>
      <family val="2"/>
    </font>
    <font>
      <b/>
      <sz val="10"/>
      <color rgb="FF1F3F5F"/>
      <name val="Inter"/>
      <family val="3"/>
    </font>
    <font>
      <sz val="10"/>
      <color rgb="FF1F3F5F"/>
      <name val="Inter"/>
      <family val="3"/>
    </font>
    <font>
      <i/>
      <sz val="10"/>
      <color theme="1" tint="0.34998626667073579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 applyAlignment="1">
      <alignment horizontal="centerContinuous" vertical="center" wrapText="1"/>
    </xf>
    <xf numFmtId="0" fontId="0" fillId="0" borderId="4" xfId="0" applyBorder="1" applyAlignment="1">
      <alignment horizontal="centerContinuous" vertical="center" wrapText="1"/>
    </xf>
    <xf numFmtId="0" fontId="0" fillId="0" borderId="6" xfId="0" applyBorder="1"/>
    <xf numFmtId="0" fontId="0" fillId="0" borderId="5" xfId="0" applyBorder="1"/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4" fontId="0" fillId="0" borderId="5" xfId="0" applyNumberFormat="1" applyBorder="1" applyAlignment="1">
      <alignment vertical="center"/>
    </xf>
    <xf numFmtId="164" fontId="0" fillId="0" borderId="13" xfId="0" applyNumberFormat="1" applyBorder="1" applyAlignment="1">
      <alignment vertical="center"/>
    </xf>
    <xf numFmtId="167" fontId="0" fillId="0" borderId="5" xfId="0" applyNumberFormat="1" applyBorder="1" applyAlignment="1">
      <alignment vertical="center"/>
    </xf>
    <xf numFmtId="164" fontId="0" fillId="0" borderId="6" xfId="0" applyNumberFormat="1" applyBorder="1" applyAlignment="1">
      <alignment vertical="center"/>
    </xf>
    <xf numFmtId="167" fontId="0" fillId="0" borderId="0" xfId="0" applyNumberFormat="1" applyAlignment="1">
      <alignment vertical="center"/>
    </xf>
    <xf numFmtId="164" fontId="0" fillId="0" borderId="2" xfId="0" applyNumberFormat="1" applyBorder="1" applyAlignment="1">
      <alignment vertical="center"/>
    </xf>
    <xf numFmtId="167" fontId="0" fillId="0" borderId="4" xfId="0" applyNumberFormat="1" applyBorder="1" applyAlignment="1">
      <alignment vertical="center"/>
    </xf>
    <xf numFmtId="0" fontId="0" fillId="0" borderId="0" xfId="0" applyAlignment="1">
      <alignment vertical="center"/>
    </xf>
    <xf numFmtId="164" fontId="0" fillId="0" borderId="14" xfId="0" applyNumberFormat="1" applyBorder="1" applyAlignment="1">
      <alignment vertical="center"/>
    </xf>
    <xf numFmtId="167" fontId="0" fillId="0" borderId="6" xfId="0" applyNumberFormat="1" applyBorder="1" applyAlignment="1">
      <alignment vertical="center"/>
    </xf>
    <xf numFmtId="166" fontId="0" fillId="0" borderId="0" xfId="0" applyNumberFormat="1" applyAlignment="1">
      <alignment vertical="center"/>
    </xf>
    <xf numFmtId="164" fontId="0" fillId="0" borderId="7" xfId="0" applyNumberFormat="1" applyBorder="1" applyAlignment="1">
      <alignment vertical="center"/>
    </xf>
    <xf numFmtId="167" fontId="0" fillId="0" borderId="9" xfId="0" applyNumberFormat="1" applyBorder="1" applyAlignment="1">
      <alignment vertical="center"/>
    </xf>
    <xf numFmtId="167" fontId="0" fillId="0" borderId="13" xfId="0" applyNumberFormat="1" applyBorder="1" applyAlignment="1">
      <alignment vertical="center"/>
    </xf>
    <xf numFmtId="167" fontId="0" fillId="0" borderId="14" xfId="0" applyNumberFormat="1" applyBorder="1" applyAlignment="1">
      <alignment vertical="center"/>
    </xf>
    <xf numFmtId="164" fontId="0" fillId="0" borderId="3" xfId="0" applyNumberFormat="1" applyBorder="1" applyAlignment="1">
      <alignment vertical="center"/>
    </xf>
    <xf numFmtId="164" fontId="0" fillId="0" borderId="8" xfId="0" applyNumberFormat="1" applyBorder="1" applyAlignment="1">
      <alignment vertical="center"/>
    </xf>
    <xf numFmtId="167" fontId="0" fillId="0" borderId="7" xfId="0" applyNumberFormat="1" applyBorder="1"/>
    <xf numFmtId="167" fontId="2" fillId="0" borderId="8" xfId="0" applyNumberFormat="1" applyFont="1" applyBorder="1"/>
    <xf numFmtId="167" fontId="2" fillId="0" borderId="9" xfId="0" applyNumberFormat="1" applyFont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0" xfId="0" applyFont="1"/>
    <xf numFmtId="0" fontId="1" fillId="0" borderId="2" xfId="0" applyFont="1" applyBorder="1" applyAlignment="1">
      <alignment horizontal="centerContinuous" vertical="center" wrapText="1"/>
    </xf>
    <xf numFmtId="0" fontId="1" fillId="0" borderId="4" xfId="0" applyFont="1" applyBorder="1" applyAlignment="1">
      <alignment horizontal="centerContinuous" vertical="center" wrapText="1"/>
    </xf>
    <xf numFmtId="0" fontId="1" fillId="0" borderId="3" xfId="0" applyFont="1" applyBorder="1" applyAlignment="1">
      <alignment horizontal="centerContinuous" vertical="center" wrapText="1"/>
    </xf>
    <xf numFmtId="0" fontId="0" fillId="0" borderId="1" xfId="0" applyBorder="1"/>
    <xf numFmtId="0" fontId="3" fillId="0" borderId="0" xfId="0" applyFont="1"/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/>
    <xf numFmtId="0" fontId="1" fillId="2" borderId="11" xfId="0" applyFont="1" applyFill="1" applyBorder="1" applyAlignment="1">
      <alignment vertical="center"/>
    </xf>
    <xf numFmtId="164" fontId="1" fillId="2" borderId="11" xfId="0" applyNumberFormat="1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64" fontId="1" fillId="2" borderId="10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164" fontId="1" fillId="2" borderId="12" xfId="0" applyNumberFormat="1" applyFont="1" applyFill="1" applyBorder="1" applyAlignment="1">
      <alignment vertical="center"/>
    </xf>
    <xf numFmtId="167" fontId="1" fillId="2" borderId="12" xfId="0" applyNumberFormat="1" applyFont="1" applyFill="1" applyBorder="1" applyAlignment="1">
      <alignment vertical="center"/>
    </xf>
    <xf numFmtId="164" fontId="1" fillId="2" borderId="8" xfId="0" applyNumberFormat="1" applyFont="1" applyFill="1" applyBorder="1" applyAlignment="1">
      <alignment vertical="center"/>
    </xf>
    <xf numFmtId="167" fontId="1" fillId="2" borderId="9" xfId="0" applyNumberFormat="1" applyFont="1" applyFill="1" applyBorder="1" applyAlignment="1">
      <alignment vertical="center"/>
    </xf>
    <xf numFmtId="164" fontId="1" fillId="2" borderId="7" xfId="0" applyNumberFormat="1" applyFont="1" applyFill="1" applyBorder="1" applyAlignment="1">
      <alignment vertical="center"/>
    </xf>
    <xf numFmtId="164" fontId="5" fillId="0" borderId="5" xfId="0" applyNumberFormat="1" applyFont="1" applyBorder="1" applyAlignment="1">
      <alignment vertical="center"/>
    </xf>
    <xf numFmtId="164" fontId="5" fillId="0" borderId="3" xfId="0" applyNumberFormat="1" applyFont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167" fontId="5" fillId="0" borderId="4" xfId="0" applyNumberFormat="1" applyFont="1" applyBorder="1" applyAlignment="1">
      <alignment vertical="center"/>
    </xf>
    <xf numFmtId="164" fontId="5" fillId="0" borderId="0" xfId="0" applyNumberFormat="1" applyFont="1" applyAlignment="1">
      <alignment vertical="center"/>
    </xf>
    <xf numFmtId="167" fontId="5" fillId="0" borderId="6" xfId="0" applyNumberFormat="1" applyFont="1" applyBorder="1" applyAlignment="1">
      <alignment vertical="center"/>
    </xf>
    <xf numFmtId="164" fontId="5" fillId="0" borderId="8" xfId="0" applyNumberFormat="1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167" fontId="5" fillId="0" borderId="9" xfId="0" applyNumberFormat="1" applyFont="1" applyBorder="1" applyAlignment="1">
      <alignment vertical="center"/>
    </xf>
    <xf numFmtId="0" fontId="4" fillId="2" borderId="10" xfId="0" applyFont="1" applyFill="1" applyBorder="1"/>
    <xf numFmtId="164" fontId="4" fillId="2" borderId="10" xfId="0" applyNumberFormat="1" applyFont="1" applyFill="1" applyBorder="1" applyAlignment="1">
      <alignment vertical="center"/>
    </xf>
    <xf numFmtId="164" fontId="4" fillId="2" borderId="8" xfId="0" applyNumberFormat="1" applyFont="1" applyFill="1" applyBorder="1" applyAlignment="1">
      <alignment vertical="center"/>
    </xf>
    <xf numFmtId="164" fontId="4" fillId="2" borderId="7" xfId="0" applyNumberFormat="1" applyFont="1" applyFill="1" applyBorder="1" applyAlignment="1">
      <alignment vertical="center"/>
    </xf>
    <xf numFmtId="167" fontId="4" fillId="2" borderId="9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centerContinuous" vertical="center" wrapText="1"/>
    </xf>
    <xf numFmtId="0" fontId="4" fillId="2" borderId="3" xfId="0" applyFont="1" applyFill="1" applyBorder="1" applyAlignment="1">
      <alignment horizontal="centerContinuous" vertical="center" wrapText="1"/>
    </xf>
    <xf numFmtId="0" fontId="4" fillId="2" borderId="4" xfId="0" applyFont="1" applyFill="1" applyBorder="1" applyAlignment="1">
      <alignment horizontal="centerContinuous" vertical="center" wrapText="1"/>
    </xf>
    <xf numFmtId="0" fontId="5" fillId="2" borderId="7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0" borderId="5" xfId="0" applyFont="1" applyBorder="1" applyAlignment="1">
      <alignment horizontal="left" indent="1"/>
    </xf>
    <xf numFmtId="0" fontId="6" fillId="0" borderId="0" xfId="0" applyFont="1"/>
    <xf numFmtId="168" fontId="0" fillId="0" borderId="0" xfId="0" applyNumberForma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2" xfId="0" applyFont="1" applyBorder="1" applyAlignment="1">
      <alignment horizontal="left" indent="1"/>
    </xf>
    <xf numFmtId="164" fontId="5" fillId="0" borderId="4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vertical="center"/>
    </xf>
    <xf numFmtId="164" fontId="4" fillId="2" borderId="12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F3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C0506-C3DE-4BFA-813B-2CB9605CC15F}">
  <sheetPr>
    <pageSetUpPr fitToPage="1"/>
  </sheetPr>
  <dimension ref="A1:W24"/>
  <sheetViews>
    <sheetView showGridLines="0" tabSelected="1" zoomScale="85" zoomScaleNormal="85" workbookViewId="0">
      <selection activeCell="K18" sqref="K18"/>
    </sheetView>
  </sheetViews>
  <sheetFormatPr defaultRowHeight="15" outlineLevelCol="1" x14ac:dyDescent="0.3"/>
  <cols>
    <col min="1" max="1" width="15.140625" customWidth="1"/>
    <col min="2" max="2" width="9.85546875" customWidth="1"/>
    <col min="3" max="3" width="7.85546875" style="2" customWidth="1"/>
    <col min="4" max="4" width="14" customWidth="1"/>
    <col min="5" max="5" width="9.5703125" customWidth="1"/>
    <col min="6" max="6" width="11.140625" customWidth="1"/>
    <col min="7" max="8" width="10.7109375" customWidth="1"/>
    <col min="9" max="10" width="11.42578125" customWidth="1"/>
    <col min="11" max="18" width="9.5703125" customWidth="1"/>
    <col min="19" max="19" width="9.5703125" hidden="1" customWidth="1" outlineLevel="1"/>
    <col min="20" max="20" width="9.5703125" customWidth="1" collapsed="1"/>
    <col min="21" max="21" width="9.5703125" hidden="1" customWidth="1" outlineLevel="1"/>
    <col min="22" max="22" width="9.5703125" customWidth="1" collapsed="1"/>
    <col min="23" max="23" width="9.5703125" customWidth="1"/>
  </cols>
  <sheetData>
    <row r="1" spans="1:23" ht="21" x14ac:dyDescent="0.4">
      <c r="A1" s="45" t="s">
        <v>40</v>
      </c>
    </row>
    <row r="3" spans="1:23" x14ac:dyDescent="0.3">
      <c r="H3" s="40" t="s">
        <v>32</v>
      </c>
    </row>
    <row r="4" spans="1:23" x14ac:dyDescent="0.3">
      <c r="H4" s="37" t="s">
        <v>10</v>
      </c>
      <c r="I4" s="38" t="s">
        <v>7</v>
      </c>
      <c r="J4" s="39" t="s">
        <v>8</v>
      </c>
      <c r="R4" s="40" t="s">
        <v>33</v>
      </c>
    </row>
    <row r="5" spans="1:23" x14ac:dyDescent="0.3">
      <c r="H5" s="34">
        <v>0</v>
      </c>
      <c r="I5" s="35">
        <v>0.2</v>
      </c>
      <c r="J5" s="36">
        <v>0.8</v>
      </c>
      <c r="K5" s="1"/>
      <c r="O5" s="1"/>
      <c r="R5" s="44">
        <v>10</v>
      </c>
    </row>
    <row r="7" spans="1:23" x14ac:dyDescent="0.3">
      <c r="A7" s="87" t="s">
        <v>0</v>
      </c>
      <c r="B7" s="85" t="s">
        <v>25</v>
      </c>
      <c r="C7" s="85" t="s">
        <v>38</v>
      </c>
      <c r="D7" s="89" t="s">
        <v>12</v>
      </c>
      <c r="E7" s="43" t="s">
        <v>6</v>
      </c>
      <c r="F7" s="3"/>
      <c r="G7" s="3"/>
      <c r="H7" s="41" t="s">
        <v>17</v>
      </c>
      <c r="I7" s="3"/>
      <c r="J7" s="3"/>
      <c r="K7" s="4"/>
      <c r="L7" s="41" t="s">
        <v>17</v>
      </c>
      <c r="M7" s="3"/>
      <c r="N7" s="3"/>
      <c r="O7" s="4"/>
      <c r="P7" s="41" t="s">
        <v>18</v>
      </c>
      <c r="Q7" s="4"/>
      <c r="R7" s="41" t="s">
        <v>28</v>
      </c>
      <c r="S7" s="42"/>
      <c r="T7" s="43" t="s">
        <v>29</v>
      </c>
      <c r="U7" s="42"/>
      <c r="V7" s="41" t="s">
        <v>27</v>
      </c>
      <c r="W7" s="42"/>
    </row>
    <row r="8" spans="1:23" x14ac:dyDescent="0.3">
      <c r="A8" s="88"/>
      <c r="B8" s="86"/>
      <c r="C8" s="91"/>
      <c r="D8" s="90"/>
      <c r="E8" s="11" t="s">
        <v>9</v>
      </c>
      <c r="F8" s="11" t="s">
        <v>5</v>
      </c>
      <c r="G8" s="11" t="s">
        <v>16</v>
      </c>
      <c r="H8" s="7" t="s">
        <v>10</v>
      </c>
      <c r="I8" s="8" t="s">
        <v>7</v>
      </c>
      <c r="J8" s="8" t="s">
        <v>8</v>
      </c>
      <c r="K8" s="9" t="s">
        <v>15</v>
      </c>
      <c r="L8" s="10" t="s">
        <v>21</v>
      </c>
      <c r="M8" s="11" t="s">
        <v>22</v>
      </c>
      <c r="N8" s="11" t="s">
        <v>23</v>
      </c>
      <c r="O8" s="12" t="s">
        <v>24</v>
      </c>
      <c r="P8" s="10" t="s">
        <v>19</v>
      </c>
      <c r="Q8" s="12" t="s">
        <v>20</v>
      </c>
      <c r="R8" s="10" t="s">
        <v>31</v>
      </c>
      <c r="S8" s="12" t="s">
        <v>19</v>
      </c>
      <c r="T8" s="2" t="s">
        <v>30</v>
      </c>
      <c r="U8" s="14" t="s">
        <v>19</v>
      </c>
      <c r="V8" s="13" t="s">
        <v>30</v>
      </c>
      <c r="W8" s="14" t="s">
        <v>19</v>
      </c>
    </row>
    <row r="9" spans="1:23" x14ac:dyDescent="0.3">
      <c r="A9" s="6" t="s">
        <v>1</v>
      </c>
      <c r="B9" t="s">
        <v>11</v>
      </c>
      <c r="C9" s="84">
        <v>-1</v>
      </c>
      <c r="D9" s="5" t="s">
        <v>13</v>
      </c>
      <c r="E9" s="15">
        <v>10000</v>
      </c>
      <c r="F9" s="16">
        <v>12</v>
      </c>
      <c r="G9" s="15">
        <f>F9*E9*C9</f>
        <v>-120000</v>
      </c>
      <c r="H9" s="19"/>
      <c r="I9" s="21"/>
      <c r="J9" s="21">
        <v>1</v>
      </c>
      <c r="K9" s="30">
        <f>SUM(H9:J9)</f>
        <v>1</v>
      </c>
      <c r="L9" s="17">
        <f t="shared" ref="L9:O12" si="0">$G9*H9</f>
        <v>0</v>
      </c>
      <c r="M9" s="15">
        <f t="shared" si="0"/>
        <v>0</v>
      </c>
      <c r="N9" s="15">
        <f t="shared" si="0"/>
        <v>-120000</v>
      </c>
      <c r="O9" s="18">
        <f t="shared" si="0"/>
        <v>-120000</v>
      </c>
      <c r="P9" s="19">
        <f>SUMPRODUCT($H$5:$J$5,H9:J9)</f>
        <v>0.8</v>
      </c>
      <c r="Q9" s="20">
        <f>G9*P9</f>
        <v>-96000</v>
      </c>
      <c r="R9" s="17">
        <f>-Q9/10</f>
        <v>9600</v>
      </c>
      <c r="S9" s="26">
        <f>R9/R$13</f>
        <v>0.76677316293929709</v>
      </c>
      <c r="T9" s="32">
        <f>-N9-M9</f>
        <v>120000</v>
      </c>
      <c r="U9" s="23">
        <f>T9/T$13</f>
        <v>0.74534161490683226</v>
      </c>
      <c r="V9" s="22">
        <f>T9-Q9</f>
        <v>216000</v>
      </c>
      <c r="W9" s="23">
        <f>V9/V$13</f>
        <v>0.75471698113207553</v>
      </c>
    </row>
    <row r="10" spans="1:23" x14ac:dyDescent="0.3">
      <c r="A10" s="6" t="s">
        <v>4</v>
      </c>
      <c r="B10" t="s">
        <v>11</v>
      </c>
      <c r="C10" s="84">
        <v>-1</v>
      </c>
      <c r="D10" s="5" t="s">
        <v>13</v>
      </c>
      <c r="E10" s="15">
        <v>5000</v>
      </c>
      <c r="F10" s="16">
        <v>6</v>
      </c>
      <c r="G10" s="15">
        <f>F10*E10*C10</f>
        <v>-30000</v>
      </c>
      <c r="H10" s="19">
        <v>0.5</v>
      </c>
      <c r="I10" s="21">
        <v>0.2</v>
      </c>
      <c r="J10" s="21">
        <v>0.3</v>
      </c>
      <c r="K10" s="31">
        <f>SUM(H10:J10)</f>
        <v>1</v>
      </c>
      <c r="L10" s="17">
        <f t="shared" si="0"/>
        <v>-15000</v>
      </c>
      <c r="M10" s="15">
        <f t="shared" si="0"/>
        <v>-6000</v>
      </c>
      <c r="N10" s="15">
        <f t="shared" si="0"/>
        <v>-9000</v>
      </c>
      <c r="O10" s="25">
        <f t="shared" si="0"/>
        <v>-30000</v>
      </c>
      <c r="P10" s="19">
        <f>SUMPRODUCT($H$5:$J$5,H10:J10)</f>
        <v>0.28000000000000003</v>
      </c>
      <c r="Q10" s="20">
        <f>G10*P10</f>
        <v>-8400</v>
      </c>
      <c r="R10" s="17">
        <f t="shared" ref="R10:R13" si="1">-Q10/10</f>
        <v>840</v>
      </c>
      <c r="S10" s="26">
        <f>R10/R$13</f>
        <v>6.7092651757188496E-2</v>
      </c>
      <c r="T10" s="15">
        <f>-N10-M10</f>
        <v>15000</v>
      </c>
      <c r="U10" s="26">
        <f>T10/T$13</f>
        <v>9.3167701863354033E-2</v>
      </c>
      <c r="V10" s="17">
        <f t="shared" ref="V10:V13" si="2">T10-Q10</f>
        <v>23400</v>
      </c>
      <c r="W10" s="26">
        <f t="shared" ref="W10" si="3">V10/V$13</f>
        <v>8.1761006289308172E-2</v>
      </c>
    </row>
    <row r="11" spans="1:23" x14ac:dyDescent="0.3">
      <c r="A11" s="6" t="s">
        <v>2</v>
      </c>
      <c r="B11" t="s">
        <v>11</v>
      </c>
      <c r="C11" s="84">
        <v>-1</v>
      </c>
      <c r="D11" s="5" t="s">
        <v>14</v>
      </c>
      <c r="E11" s="15">
        <v>10000</v>
      </c>
      <c r="F11" s="24">
        <v>1</v>
      </c>
      <c r="G11" s="15">
        <f>F11*E11*C11</f>
        <v>-10000</v>
      </c>
      <c r="H11" s="19">
        <v>-1</v>
      </c>
      <c r="I11" s="21"/>
      <c r="J11" s="21">
        <v>1</v>
      </c>
      <c r="K11" s="31">
        <f>SUM(H11:J11)</f>
        <v>0</v>
      </c>
      <c r="L11" s="17">
        <f t="shared" si="0"/>
        <v>10000</v>
      </c>
      <c r="M11" s="15">
        <f t="shared" si="0"/>
        <v>0</v>
      </c>
      <c r="N11" s="15">
        <f t="shared" si="0"/>
        <v>-10000</v>
      </c>
      <c r="O11" s="25">
        <f t="shared" si="0"/>
        <v>0</v>
      </c>
      <c r="P11" s="19">
        <f>SUMPRODUCT($H$5:$J$5,H11:J11)</f>
        <v>0.8</v>
      </c>
      <c r="Q11" s="20">
        <f>G11*P11</f>
        <v>-8000</v>
      </c>
      <c r="R11" s="17">
        <f>-Q11/10</f>
        <v>800</v>
      </c>
      <c r="S11" s="26">
        <f>R11/R$13</f>
        <v>6.3897763578274758E-2</v>
      </c>
      <c r="T11" s="15">
        <f>-N11-M11</f>
        <v>10000</v>
      </c>
      <c r="U11" s="26">
        <f>T11/T$13</f>
        <v>6.2111801242236024E-2</v>
      </c>
      <c r="V11" s="17">
        <f>T11-Q11</f>
        <v>18000</v>
      </c>
      <c r="W11" s="26">
        <f>V11/V$13</f>
        <v>6.2893081761006289E-2</v>
      </c>
    </row>
    <row r="12" spans="1:23" x14ac:dyDescent="0.3">
      <c r="A12" s="6" t="s">
        <v>3</v>
      </c>
      <c r="B12" t="s">
        <v>3</v>
      </c>
      <c r="C12" s="84">
        <v>1</v>
      </c>
      <c r="D12" s="5" t="s">
        <v>13</v>
      </c>
      <c r="E12" s="15">
        <v>200</v>
      </c>
      <c r="F12" s="27">
        <v>20</v>
      </c>
      <c r="G12" s="15">
        <f t="shared" ref="G12" si="4">F12*E12*C12</f>
        <v>4000</v>
      </c>
      <c r="H12" s="19">
        <v>5</v>
      </c>
      <c r="I12" s="21"/>
      <c r="J12" s="21">
        <v>-4</v>
      </c>
      <c r="K12" s="31">
        <f>SUM(H12:J12)</f>
        <v>1</v>
      </c>
      <c r="L12" s="17">
        <f t="shared" si="0"/>
        <v>20000</v>
      </c>
      <c r="M12" s="15">
        <f t="shared" si="0"/>
        <v>0</v>
      </c>
      <c r="N12" s="15">
        <f t="shared" si="0"/>
        <v>-16000</v>
      </c>
      <c r="O12" s="25">
        <f t="shared" si="0"/>
        <v>4000</v>
      </c>
      <c r="P12" s="19">
        <f>SUMPRODUCT($H$5:$J$5,H12:J12)</f>
        <v>-3.2</v>
      </c>
      <c r="Q12" s="20">
        <f t="shared" ref="Q12" si="5">G12*P12</f>
        <v>-12800</v>
      </c>
      <c r="R12" s="17">
        <f t="shared" si="1"/>
        <v>1280</v>
      </c>
      <c r="S12" s="26">
        <f>R12/R$13</f>
        <v>0.10223642172523961</v>
      </c>
      <c r="T12" s="33">
        <f>-N12-M12</f>
        <v>16000</v>
      </c>
      <c r="U12" s="29">
        <f>T12/T$13</f>
        <v>9.9378881987577633E-2</v>
      </c>
      <c r="V12" s="28">
        <f t="shared" si="2"/>
        <v>28800</v>
      </c>
      <c r="W12" s="29">
        <f t="shared" ref="W12" si="6">V12/V$13</f>
        <v>0.10062893081761007</v>
      </c>
    </row>
    <row r="13" spans="1:23" x14ac:dyDescent="0.3">
      <c r="A13" s="46" t="s">
        <v>26</v>
      </c>
      <c r="B13" s="47"/>
      <c r="C13" s="48"/>
      <c r="D13" s="49"/>
      <c r="E13" s="50"/>
      <c r="F13" s="50"/>
      <c r="G13" s="51">
        <f>SUM(G9:G12)</f>
        <v>-156000</v>
      </c>
      <c r="H13" s="52"/>
      <c r="I13" s="50"/>
      <c r="J13" s="50"/>
      <c r="K13" s="53"/>
      <c r="L13" s="54">
        <f>SUM(L9:L12)</f>
        <v>15000</v>
      </c>
      <c r="M13" s="51">
        <f>SUM(M9:M12)</f>
        <v>-6000</v>
      </c>
      <c r="N13" s="51">
        <f>SUM(N9:N12)</f>
        <v>-155000</v>
      </c>
      <c r="O13" s="55">
        <f>SUM(O9:O12)</f>
        <v>-146000</v>
      </c>
      <c r="P13" s="52"/>
      <c r="Q13" s="56">
        <f>SUM(Q9:Q12)</f>
        <v>-125200</v>
      </c>
      <c r="R13" s="54">
        <f t="shared" si="1"/>
        <v>12520</v>
      </c>
      <c r="S13" s="57">
        <f>R13/R$13</f>
        <v>1</v>
      </c>
      <c r="T13" s="58">
        <f>-N13-M13</f>
        <v>161000</v>
      </c>
      <c r="U13" s="59">
        <f>T13/T$13</f>
        <v>1</v>
      </c>
      <c r="V13" s="60">
        <f t="shared" si="2"/>
        <v>286200</v>
      </c>
      <c r="W13" s="59">
        <f t="shared" ref="W13" si="7">V13/V$13</f>
        <v>1</v>
      </c>
    </row>
    <row r="14" spans="1:23" x14ac:dyDescent="0.3">
      <c r="C14" s="83" t="s">
        <v>39</v>
      </c>
    </row>
    <row r="18" spans="5:10" ht="17.25" customHeight="1" x14ac:dyDescent="0.3">
      <c r="E18" s="92" t="s">
        <v>0</v>
      </c>
      <c r="F18" s="93"/>
      <c r="G18" s="75" t="s">
        <v>28</v>
      </c>
      <c r="H18" s="76" t="s">
        <v>29</v>
      </c>
      <c r="I18" s="75" t="s">
        <v>37</v>
      </c>
      <c r="J18" s="77"/>
    </row>
    <row r="19" spans="5:10" ht="17.25" customHeight="1" x14ac:dyDescent="0.3">
      <c r="E19" s="94"/>
      <c r="F19" s="95"/>
      <c r="G19" s="78" t="s">
        <v>31</v>
      </c>
      <c r="H19" s="79" t="s">
        <v>30</v>
      </c>
      <c r="I19" s="80" t="s">
        <v>30</v>
      </c>
      <c r="J19" s="81" t="s">
        <v>19</v>
      </c>
    </row>
    <row r="20" spans="5:10" ht="17.25" customHeight="1" x14ac:dyDescent="0.3">
      <c r="E20" s="96" t="s">
        <v>34</v>
      </c>
      <c r="F20" s="97"/>
      <c r="G20" s="61">
        <v>9600</v>
      </c>
      <c r="H20" s="62">
        <v>120000</v>
      </c>
      <c r="I20" s="63">
        <v>216000</v>
      </c>
      <c r="J20" s="64">
        <v>0.75471698113207553</v>
      </c>
    </row>
    <row r="21" spans="5:10" ht="17.25" customHeight="1" x14ac:dyDescent="0.3">
      <c r="E21" s="82" t="s">
        <v>35</v>
      </c>
      <c r="F21" s="98"/>
      <c r="G21" s="61">
        <v>840</v>
      </c>
      <c r="H21" s="65">
        <v>15000</v>
      </c>
      <c r="I21" s="61">
        <v>23400</v>
      </c>
      <c r="J21" s="66">
        <v>8.1761006289308172E-2</v>
      </c>
    </row>
    <row r="22" spans="5:10" ht="17.25" customHeight="1" x14ac:dyDescent="0.3">
      <c r="E22" s="82" t="s">
        <v>2</v>
      </c>
      <c r="F22" s="98"/>
      <c r="G22" s="61">
        <v>800</v>
      </c>
      <c r="H22" s="65">
        <v>10000</v>
      </c>
      <c r="I22" s="61">
        <v>18000</v>
      </c>
      <c r="J22" s="66">
        <v>6.2893081761006289E-2</v>
      </c>
    </row>
    <row r="23" spans="5:10" ht="17.25" customHeight="1" x14ac:dyDescent="0.3">
      <c r="E23" s="82" t="s">
        <v>36</v>
      </c>
      <c r="F23" s="98"/>
      <c r="G23" s="61">
        <v>1280</v>
      </c>
      <c r="H23" s="67">
        <v>16000</v>
      </c>
      <c r="I23" s="68">
        <v>28800</v>
      </c>
      <c r="J23" s="69">
        <v>0.10062893081761007</v>
      </c>
    </row>
    <row r="24" spans="5:10" ht="17.25" customHeight="1" x14ac:dyDescent="0.3">
      <c r="E24" s="70" t="s">
        <v>26</v>
      </c>
      <c r="F24" s="99"/>
      <c r="G24" s="71">
        <v>12520</v>
      </c>
      <c r="H24" s="72">
        <v>161000</v>
      </c>
      <c r="I24" s="73">
        <v>286200</v>
      </c>
      <c r="J24" s="74">
        <v>1</v>
      </c>
    </row>
  </sheetData>
  <mergeCells count="5">
    <mergeCell ref="B7:B8"/>
    <mergeCell ref="A7:A8"/>
    <mergeCell ref="D7:D8"/>
    <mergeCell ref="C7:C8"/>
    <mergeCell ref="E18:F19"/>
  </mergeCells>
  <pageMargins left="0.4" right="0.4" top="0.4" bottom="0.6" header="0.2" footer="0.2"/>
  <pageSetup paperSize="9" scale="63" orientation="landscape" horizontalDpi="0" verticalDpi="0" r:id="rId1"/>
  <headerFooter>
    <oddHeader xml:space="preserve">&amp;L &amp;R </oddHeader>
    <oddFooter>&amp;L&amp;F&amp;CPrinted &amp;D, &amp;T&amp;R&amp;A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FlexUp - Simple 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 Nastri</dc:creator>
  <cp:lastModifiedBy>Fabrizio Nastri</cp:lastModifiedBy>
  <cp:lastPrinted>2025-07-17T11:55:10Z</cp:lastPrinted>
  <dcterms:created xsi:type="dcterms:W3CDTF">2025-07-16T17:40:06Z</dcterms:created>
  <dcterms:modified xsi:type="dcterms:W3CDTF">2025-07-17T11:55:25Z</dcterms:modified>
</cp:coreProperties>
</file>